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196" documentId="8_{E54062D4-1517-47C0-AE99-1291237A07D4}" xr6:coauthVersionLast="47" xr6:coauthVersionMax="47" xr10:uidLastSave="{C150BE9D-36F1-44E8-8E7F-6DF4ED168FAA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120 - PI78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1">'120 - PI78'!$A$1:$K$9</definedName>
    <definedName name="_xlnm.Print_Area" localSheetId="3">'722 - PB1186'!$A$1:$K$9</definedName>
    <definedName name="_xlnm.Print_Area" localSheetId="2">'722 - PB720'!$A$1:$K$9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J25" i="4"/>
  <c r="I26" i="4"/>
  <c r="J26" i="4"/>
  <c r="I27" i="4"/>
  <c r="J27" i="4"/>
  <c r="K27" i="4" s="1"/>
  <c r="I28" i="4"/>
  <c r="J28" i="4"/>
  <c r="K28" i="4" s="1"/>
  <c r="I29" i="4"/>
  <c r="J29" i="4"/>
  <c r="K29" i="4" s="1"/>
  <c r="I30" i="4"/>
  <c r="J30" i="4"/>
  <c r="K30" i="4"/>
  <c r="I31" i="4"/>
  <c r="J31" i="4"/>
  <c r="K31" i="4" s="1"/>
  <c r="I32" i="4"/>
  <c r="J32" i="4"/>
  <c r="I33" i="4"/>
  <c r="J33" i="4"/>
  <c r="I34" i="4"/>
  <c r="J34" i="4"/>
  <c r="I35" i="4"/>
  <c r="J35" i="4"/>
  <c r="K35" i="4"/>
  <c r="I36" i="4"/>
  <c r="J36" i="4"/>
  <c r="I37" i="4"/>
  <c r="J37" i="4"/>
  <c r="I24" i="4"/>
  <c r="J24" i="4"/>
  <c r="K24" i="4" s="1"/>
  <c r="I2" i="4"/>
  <c r="J2" i="4"/>
  <c r="I15" i="4"/>
  <c r="K15" i="4"/>
  <c r="I16" i="4"/>
  <c r="J16" i="4"/>
  <c r="I17" i="4"/>
  <c r="J17" i="4"/>
  <c r="I18" i="4"/>
  <c r="J18" i="4"/>
  <c r="I19" i="4"/>
  <c r="J19" i="4"/>
  <c r="I20" i="4"/>
  <c r="J20" i="4"/>
  <c r="I21" i="4"/>
  <c r="J21" i="4"/>
  <c r="K21" i="4" s="1"/>
  <c r="I22" i="4"/>
  <c r="N9" i="4" s="1"/>
  <c r="J22" i="4"/>
  <c r="I23" i="4"/>
  <c r="J23" i="4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J7" i="4"/>
  <c r="J8" i="4"/>
  <c r="K8" i="4" s="1"/>
  <c r="J9" i="4"/>
  <c r="J10" i="4"/>
  <c r="J11" i="4"/>
  <c r="J12" i="4"/>
  <c r="J13" i="4"/>
  <c r="J14" i="4"/>
  <c r="I10" i="4"/>
  <c r="I11" i="4"/>
  <c r="I12" i="4"/>
  <c r="I13" i="4"/>
  <c r="I14" i="4"/>
  <c r="I9" i="4"/>
  <c r="I8" i="4"/>
  <c r="I7" i="4"/>
  <c r="I6" i="4"/>
  <c r="I5" i="4"/>
  <c r="I4" i="4"/>
  <c r="N3" i="4" s="1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K26" i="4" l="1"/>
  <c r="O2" i="4"/>
  <c r="V2" i="4" s="1"/>
  <c r="N2" i="4"/>
  <c r="K36" i="4"/>
  <c r="N13" i="4"/>
  <c r="O6" i="4"/>
  <c r="O9" i="4"/>
  <c r="V11" i="4" s="1"/>
  <c r="N4" i="4"/>
  <c r="O7" i="4"/>
  <c r="K6" i="4"/>
  <c r="O10" i="4"/>
  <c r="R10" i="4" s="1"/>
  <c r="N10" i="4"/>
  <c r="U12" i="4" s="1"/>
  <c r="O8" i="4"/>
  <c r="O14" i="4"/>
  <c r="N8" i="4"/>
  <c r="N14" i="4"/>
  <c r="K11" i="4"/>
  <c r="K10" i="4"/>
  <c r="N7" i="4"/>
  <c r="N12" i="4"/>
  <c r="N5" i="4"/>
  <c r="N11" i="4"/>
  <c r="K9" i="4"/>
  <c r="K32" i="4"/>
  <c r="K7" i="4"/>
  <c r="K22" i="4"/>
  <c r="K25" i="4"/>
  <c r="O11" i="4"/>
  <c r="K34" i="4"/>
  <c r="O12" i="4"/>
  <c r="O13" i="4"/>
  <c r="R13" i="4" s="1"/>
  <c r="K3" i="4"/>
  <c r="K4" i="4"/>
  <c r="K5" i="4"/>
  <c r="N6" i="4"/>
  <c r="K33" i="4"/>
  <c r="O3" i="4"/>
  <c r="K14" i="4"/>
  <c r="O4" i="4"/>
  <c r="K13" i="4"/>
  <c r="K19" i="4"/>
  <c r="K37" i="4"/>
  <c r="O5" i="4"/>
  <c r="R9" i="4"/>
  <c r="U10" i="4"/>
  <c r="V10" i="4"/>
  <c r="U11" i="4"/>
  <c r="U2" i="4"/>
  <c r="R8" i="4"/>
  <c r="V4" i="6"/>
  <c r="R2" i="4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R4" i="4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R12" i="4" l="1"/>
  <c r="V12" i="4"/>
  <c r="V9" i="4"/>
  <c r="U9" i="4"/>
  <c r="R14" i="4"/>
  <c r="U13" i="4"/>
  <c r="U4" i="4"/>
  <c r="U14" i="4"/>
  <c r="U8" i="4"/>
  <c r="U15" i="4"/>
  <c r="R7" i="4"/>
  <c r="U5" i="4"/>
  <c r="Y10" i="4"/>
  <c r="U7" i="4"/>
  <c r="U6" i="4"/>
  <c r="Y9" i="4"/>
  <c r="Y12" i="4"/>
  <c r="Y11" i="4"/>
  <c r="V4" i="4"/>
  <c r="Y4" i="4" s="1"/>
  <c r="V15" i="4"/>
  <c r="V14" i="4"/>
  <c r="Y14" i="4" s="1"/>
  <c r="R11" i="4"/>
  <c r="V13" i="4"/>
  <c r="Y13" i="4" s="1"/>
  <c r="V7" i="4"/>
  <c r="V5" i="4"/>
  <c r="V6" i="4"/>
  <c r="V8" i="4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6" i="4" l="1"/>
  <c r="Y7" i="4"/>
  <c r="Y15" i="4"/>
  <c r="Y8" i="4"/>
  <c r="Y5" i="4"/>
  <c r="Y3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<sst xmlns="http://schemas.openxmlformats.org/spreadsheetml/2006/main" count="336" uniqueCount="116">
  <si>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</si>
  <si>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</si>
  <si>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</si>
  <si>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</si>
  <si>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</si>
  <si>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</si>
  <si>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</si>
  <si>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</si>
  <si>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</si>
  <si>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</si>
  <si>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</si>
  <si>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</si>
  <si>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</si>
  <si>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</si>
  <si>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</si>
  <si>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</si>
  <si>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</si>
  <si>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</si>
  <si>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</si>
  <si>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</si>
  <si>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</si>
  <si>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</si>
  <si>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</si>
  <si>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</si>
  <si>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</si>
  <si>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</si>
  <si>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</si>
  <si>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</si>
  <si>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</si>
  <si>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</si>
  <si>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</si>
  <si>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</si>
  <si>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</si>
  <si>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</si>
  <si>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</si>
  <si>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</si>
  <si>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</si>
  <si>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PI78</t>
  </si>
  <si>
    <t>SKHG40</t>
  </si>
  <si>
    <t>1A</t>
  </si>
  <si>
    <t>10:00 a 10:29</t>
  </si>
  <si>
    <t>9:30 a 10:29</t>
  </si>
  <si>
    <t>TXZH35</t>
  </si>
  <si>
    <t>10:30 a 10:59</t>
  </si>
  <si>
    <t>10:00 a 10:59</t>
  </si>
  <si>
    <t>STHF49</t>
  </si>
  <si>
    <t>11:00 a 11:29</t>
  </si>
  <si>
    <t>10:30 a 11:29</t>
  </si>
  <si>
    <t>SJTD66</t>
  </si>
  <si>
    <t>11:30 a 11:59</t>
  </si>
  <si>
    <t>11:00 a 11:59</t>
  </si>
  <si>
    <t>TXZH39</t>
  </si>
  <si>
    <t>12:00 a 12:29</t>
  </si>
  <si>
    <t>11:30 a 12:29</t>
  </si>
  <si>
    <t>SPZX46</t>
  </si>
  <si>
    <t>12:30 a 12:59</t>
  </si>
  <si>
    <t>12:00 a 12:59</t>
  </si>
  <si>
    <t>TXZH36</t>
  </si>
  <si>
    <t>13:00 a 13:29</t>
  </si>
  <si>
    <t>12:30 a 13:29</t>
  </si>
  <si>
    <t>SKHG39</t>
  </si>
  <si>
    <t>13:30 a 13:59</t>
  </si>
  <si>
    <t>13:00 a 14:00</t>
  </si>
  <si>
    <t>STHD65</t>
  </si>
  <si>
    <t>4C</t>
  </si>
  <si>
    <t>14:00 a 14:29</t>
  </si>
  <si>
    <t>13:30 a 14:30</t>
  </si>
  <si>
    <t>SPZX58</t>
  </si>
  <si>
    <t>14:30 a 14:59</t>
  </si>
  <si>
    <t>14:00 a 14:59</t>
  </si>
  <si>
    <t>15:00 a 15:30</t>
  </si>
  <si>
    <t>14:30 a 15:30</t>
  </si>
  <si>
    <t>15:30 a 16:00</t>
  </si>
  <si>
    <t>15:00 a 15:59</t>
  </si>
  <si>
    <t>TXZH37</t>
  </si>
  <si>
    <t>16:00 a 16:29</t>
  </si>
  <si>
    <t>15:30 a 16:30</t>
  </si>
  <si>
    <t>STHB50</t>
  </si>
  <si>
    <t>16:00 a 16:59</t>
  </si>
  <si>
    <t>STHF45</t>
  </si>
  <si>
    <t>SPZX42</t>
  </si>
  <si>
    <t>SPZX56</t>
  </si>
  <si>
    <t>SPZX36</t>
  </si>
  <si>
    <t>SPZX26</t>
  </si>
  <si>
    <t>SPZX16</t>
  </si>
  <si>
    <t>SPZX6</t>
  </si>
  <si>
    <t>SPZX4</t>
  </si>
  <si>
    <t>SPZX14</t>
  </si>
  <si>
    <t>SPZX24</t>
  </si>
  <si>
    <t>SPZX34</t>
  </si>
  <si>
    <t>SPZX44</t>
  </si>
  <si>
    <t>SPZX54</t>
  </si>
  <si>
    <t>SPZX64</t>
  </si>
  <si>
    <t>SPZX74</t>
  </si>
  <si>
    <t>SPZX84</t>
  </si>
  <si>
    <t>SPZX94</t>
  </si>
  <si>
    <t>PB720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</si>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</sst>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120 Paradero </a:t>
            </a:r>
            <a:r>
              <a:rPr lang="es-CL" baseline="0"/>
              <a:t> PI78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'120 - PI78'!$N$1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PI78'!$N$2:$N$14</c:f>
              <c:numCache>
                <c:formatCode>General</c:formatCode>
                <c:ptCount val="13"/>
                <c:pt idx="0">
                  <c:v>180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360</c:v>
                </c:pt>
                <c:pt idx="7">
                  <c:v>270</c:v>
                </c:pt>
                <c:pt idx="8">
                  <c:v>270</c:v>
                </c:pt>
                <c:pt idx="9">
                  <c:v>270</c:v>
                </c:pt>
                <c:pt idx="10">
                  <c:v>180</c:v>
                </c:pt>
                <c:pt idx="11">
                  <c:v>180</c:v>
                </c:pt>
                <c:pt idx="12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'120 - PI78'!$O$1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PI78'!$O$2:$O$14</c:f>
              <c:numCache>
                <c:formatCode>General</c:formatCode>
                <c:ptCount val="13"/>
                <c:pt idx="0">
                  <c:v>28.8</c:v>
                </c:pt>
                <c:pt idx="1">
                  <c:v>63</c:v>
                </c:pt>
                <c:pt idx="2">
                  <c:v>120</c:v>
                </c:pt>
                <c:pt idx="3">
                  <c:v>114</c:v>
                </c:pt>
                <c:pt idx="4">
                  <c:v>59.6</c:v>
                </c:pt>
                <c:pt idx="5">
                  <c:v>81</c:v>
                </c:pt>
                <c:pt idx="6">
                  <c:v>102.6</c:v>
                </c:pt>
                <c:pt idx="7">
                  <c:v>45</c:v>
                </c:pt>
                <c:pt idx="8">
                  <c:v>48.6</c:v>
                </c:pt>
                <c:pt idx="9">
                  <c:v>130.80000000000001</c:v>
                </c:pt>
                <c:pt idx="10">
                  <c:v>9</c:v>
                </c:pt>
                <c:pt idx="11">
                  <c:v>93</c:v>
                </c:pt>
                <c:pt idx="12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'120 - PI78'!$R$1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PI78'!$M$2:$M$14</c:f>
              <c:strCache>
                <c:ptCount val="13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  <c:pt idx="8">
                  <c:v>14:00 a 14:29</c:v>
                </c:pt>
                <c:pt idx="9">
                  <c:v>14:30 a 14:59</c:v>
                </c:pt>
                <c:pt idx="10">
                  <c:v>15:00 a 15:30</c:v>
                </c:pt>
                <c:pt idx="11">
                  <c:v>15:30 a 16:00</c:v>
                </c:pt>
                <c:pt idx="12">
                  <c:v>16:00 a 16:29</c:v>
                </c:pt>
              </c:strCache>
            </c:strRef>
          </c:cat>
          <c:val>
            <c:numRef>
              <c:f>'120 - PI78'!$R$2:$R$14</c:f>
              <c:numCache>
                <c:formatCode>0.0%</c:formatCode>
                <c:ptCount val="13"/>
                <c:pt idx="0">
                  <c:v>0.16</c:v>
                </c:pt>
                <c:pt idx="1">
                  <c:v>0.23333333333333334</c:v>
                </c:pt>
                <c:pt idx="2">
                  <c:v>0.44444444444444442</c:v>
                </c:pt>
                <c:pt idx="3">
                  <c:v>0.42222222222222222</c:v>
                </c:pt>
                <c:pt idx="4">
                  <c:v>0.33111111111111113</c:v>
                </c:pt>
                <c:pt idx="5">
                  <c:v>0.3</c:v>
                </c:pt>
                <c:pt idx="6">
                  <c:v>0.28499999999999998</c:v>
                </c:pt>
                <c:pt idx="7">
                  <c:v>0.16666666666666666</c:v>
                </c:pt>
                <c:pt idx="8">
                  <c:v>0.18</c:v>
                </c:pt>
                <c:pt idx="9">
                  <c:v>0.48444444444444451</c:v>
                </c:pt>
                <c:pt idx="10">
                  <c:v>0.05</c:v>
                </c:pt>
                <c:pt idx="11">
                  <c:v>0.51666666666666672</c:v>
                </c:pt>
                <c:pt idx="12">
                  <c:v>0.30833333333333335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81-4AB6-B1AC-15BF3E0C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043487"/>
        <c:axId val="1109038687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0903868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09043487"/>
        <c:crosses val="max"/>
        <c:crossBetween val="between"/>
      </c:valAx>
      <c:catAx>
        <c:axId val="11090434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0386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120 - Paradero PI78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'120 - PI78'!$U$1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PI78'!$U$2:$U$15</c:f>
              <c:numCache>
                <c:formatCode>General</c:formatCode>
                <c:ptCount val="14"/>
                <c:pt idx="0">
                  <c:v>450</c:v>
                </c:pt>
                <c:pt idx="1">
                  <c:v>540</c:v>
                </c:pt>
                <c:pt idx="2">
                  <c:v>540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630</c:v>
                </c:pt>
                <c:pt idx="8">
                  <c:v>630</c:v>
                </c:pt>
                <c:pt idx="9">
                  <c:v>540</c:v>
                </c:pt>
                <c:pt idx="10">
                  <c:v>540</c:v>
                </c:pt>
                <c:pt idx="11">
                  <c:v>450</c:v>
                </c:pt>
                <c:pt idx="12">
                  <c:v>360</c:v>
                </c:pt>
                <c:pt idx="13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'120 - PI78'!$V$1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PI78'!$V$2:$V$15</c:f>
              <c:numCache>
                <c:formatCode>General</c:formatCode>
                <c:ptCount val="14"/>
                <c:pt idx="0">
                  <c:v>91.8</c:v>
                </c:pt>
                <c:pt idx="1">
                  <c:v>183</c:v>
                </c:pt>
                <c:pt idx="2">
                  <c:v>234</c:v>
                </c:pt>
                <c:pt idx="3">
                  <c:v>173.6</c:v>
                </c:pt>
                <c:pt idx="4">
                  <c:v>140.6</c:v>
                </c:pt>
                <c:pt idx="5">
                  <c:v>173.6</c:v>
                </c:pt>
                <c:pt idx="6">
                  <c:v>140.6</c:v>
                </c:pt>
                <c:pt idx="7">
                  <c:v>183.6</c:v>
                </c:pt>
                <c:pt idx="8">
                  <c:v>147.6</c:v>
                </c:pt>
                <c:pt idx="9">
                  <c:v>93.6</c:v>
                </c:pt>
                <c:pt idx="10">
                  <c:v>179.4</c:v>
                </c:pt>
                <c:pt idx="11">
                  <c:v>139.80000000000001</c:v>
                </c:pt>
                <c:pt idx="12">
                  <c:v>102</c:v>
                </c:pt>
                <c:pt idx="13">
                  <c:v>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'120 - PI78'!$Y$1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'120 - PI78'!$T$2:$T$15</c:f>
              <c:strCache>
                <c:ptCount val="14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15:30</c:v>
                </c:pt>
                <c:pt idx="11">
                  <c:v>15:00 a 15:59</c:v>
                </c:pt>
                <c:pt idx="12">
                  <c:v>15:30 a 16:30</c:v>
                </c:pt>
                <c:pt idx="13">
                  <c:v>16:00 a 16:59</c:v>
                </c:pt>
              </c:strCache>
            </c:strRef>
          </c:cat>
          <c:val>
            <c:numRef>
              <c:f>'120 - PI78'!$Y$2:$Y$15</c:f>
              <c:numCache>
                <c:formatCode>0.0%</c:formatCode>
                <c:ptCount val="14"/>
                <c:pt idx="0">
                  <c:v>0.20399999999999999</c:v>
                </c:pt>
                <c:pt idx="1">
                  <c:v>0.33888888888888891</c:v>
                </c:pt>
                <c:pt idx="2">
                  <c:v>0.43333333333333335</c:v>
                </c:pt>
                <c:pt idx="3">
                  <c:v>0.38577777777777778</c:v>
                </c:pt>
                <c:pt idx="4">
                  <c:v>0.31244444444444441</c:v>
                </c:pt>
                <c:pt idx="5">
                  <c:v>0.38577777777777778</c:v>
                </c:pt>
                <c:pt idx="6">
                  <c:v>0.31244444444444441</c:v>
                </c:pt>
                <c:pt idx="7">
                  <c:v>0.29142857142857143</c:v>
                </c:pt>
                <c:pt idx="8">
                  <c:v>0.23428571428571426</c:v>
                </c:pt>
                <c:pt idx="9">
                  <c:v>0.17333333333333331</c:v>
                </c:pt>
                <c:pt idx="10">
                  <c:v>0.33222222222222225</c:v>
                </c:pt>
                <c:pt idx="11">
                  <c:v>0.3106666666666667</c:v>
                </c:pt>
                <c:pt idx="12">
                  <c:v>0.28333333333333333</c:v>
                </c:pt>
                <c:pt idx="13">
                  <c:v>0.37777777777777777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3B-4FA0-9053-56D893AEC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2331647"/>
        <c:axId val="1162331167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16233116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2331647"/>
        <c:crosses val="max"/>
        <c:crossBetween val="between"/>
      </c:valAx>
      <c:catAx>
        <c:axId val="11623316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23311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15</xdr:row>
      <xdr:rowOff>172355</xdr:rowOff>
    </xdr:from>
    <xdr:to>
      <xdr:col>18</xdr:col>
      <xdr:colOff>219075</xdr:colOff>
      <xdr:row>37</xdr:row>
      <xdr:rowOff>68035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121104</xdr:colOff>
      <xdr:row>17</xdr:row>
      <xdr:rowOff>19956</xdr:rowOff>
    </xdr:from>
    <xdr:to>
      <xdr:col>25</xdr:col>
      <xdr:colOff>123825</xdr:colOff>
      <xdr:row>37</xdr:row>
      <xdr:rowOff>13606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18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19</v>
      </c>
      <c r="I2" s="3" t="s">
        <v>20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21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22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18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23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24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25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18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26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27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28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18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29</v>
      </c>
      <c r="I5" s="3" t="s">
        <v>20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30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18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31</v>
      </c>
      <c r="I6" s="3" t="s">
        <v>32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18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33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18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34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18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35</v>
      </c>
      <c r="I9" s="3" t="s">
        <v>36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8"/>
  <sheetViews>
    <sheetView tabSelected="1" zoomScale="70" zoomScaleNormal="70" workbookViewId="0">
      <selection activeCell="L42" sqref="L4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37</v>
      </c>
      <c r="C2" s="4">
        <v>45951</v>
      </c>
      <c r="D2" s="3">
        <v>120</v>
      </c>
      <c r="E2" s="3">
        <v>2</v>
      </c>
      <c r="F2" s="2">
        <v>0.42777777777777776</v>
      </c>
      <c r="G2" s="3" t="s">
        <v>38</v>
      </c>
      <c r="H2" s="3" t="s">
        <v>39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40</v>
      </c>
      <c r="N2" s="3">
        <f>SUM(I2:I3)</f>
        <v>180</v>
      </c>
      <c r="O2" s="3">
        <f>SUM(J2:J3)</f>
        <v>28.8</v>
      </c>
      <c r="P2" s="9">
        <v>1</v>
      </c>
      <c r="Q2" s="10">
        <v>0.85</v>
      </c>
      <c r="R2" s="10">
        <f>O2/N2</f>
        <v>0.16</v>
      </c>
      <c r="T2" s="3" t="s">
        <v>41</v>
      </c>
      <c r="U2" s="3">
        <f t="shared" ref="U2:V6" si="0">SUM(N2:N3)</f>
        <v>450</v>
      </c>
      <c r="V2" s="3">
        <f t="shared" si="0"/>
        <v>91.8</v>
      </c>
      <c r="W2" s="9">
        <v>1</v>
      </c>
      <c r="X2" s="10">
        <v>0.85</v>
      </c>
      <c r="Y2" s="23">
        <f t="shared" ref="Y2:Y8" si="1">(V2/U2)</f>
        <v>0.20399999999999999</v>
      </c>
    </row>
    <row r="3" spans="1:25" x14ac:dyDescent="0.35">
      <c r="A3" s="7">
        <v>2</v>
      </c>
      <c r="B3" s="3" t="s">
        <v>37</v>
      </c>
      <c r="C3" s="4">
        <v>45951</v>
      </c>
      <c r="D3" s="3">
        <v>120</v>
      </c>
      <c r="E3" s="3">
        <v>2</v>
      </c>
      <c r="F3" s="2">
        <v>0.43472222222222223</v>
      </c>
      <c r="G3" s="3" t="s">
        <v>42</v>
      </c>
      <c r="H3" s="3" t="s">
        <v>36</v>
      </c>
      <c r="I3" s="20">
        <f>VLOOKUP(E3,Hoja1!E:F,2,)</f>
        <v>90</v>
      </c>
      <c r="J3" s="3">
        <f>VLOOKUP(H3,Hoja1!A:C,3,)</f>
        <v>19.8</v>
      </c>
      <c r="K3" s="9">
        <f t="shared" ref="K3:K14" si="2">J3/I3</f>
        <v>0.22</v>
      </c>
      <c r="M3" s="3" t="s">
        <v>43</v>
      </c>
      <c r="N3" s="3">
        <f>SUM(I4:I6)</f>
        <v>270</v>
      </c>
      <c r="O3" s="3">
        <f>SUM(J4:J6)</f>
        <v>63</v>
      </c>
      <c r="P3" s="9">
        <v>1</v>
      </c>
      <c r="Q3" s="10">
        <v>0.85</v>
      </c>
      <c r="R3" s="10">
        <f>O3/N3</f>
        <v>0.23333333333333334</v>
      </c>
      <c r="T3" s="3" t="s">
        <v>44</v>
      </c>
      <c r="U3" s="3">
        <f t="shared" si="0"/>
        <v>540</v>
      </c>
      <c r="V3" s="3">
        <f t="shared" si="0"/>
        <v>183</v>
      </c>
      <c r="W3" s="9">
        <v>1</v>
      </c>
      <c r="X3" s="10">
        <v>0.85</v>
      </c>
      <c r="Y3" s="23">
        <f t="shared" si="1"/>
        <v>0.33888888888888891</v>
      </c>
    </row>
    <row r="4" spans="1:25" x14ac:dyDescent="0.35">
      <c r="A4" s="7">
        <v>3</v>
      </c>
      <c r="B4" s="3" t="s">
        <v>37</v>
      </c>
      <c r="C4" s="4">
        <v>45951</v>
      </c>
      <c r="D4" s="3">
        <v>120</v>
      </c>
      <c r="E4" s="3">
        <v>2</v>
      </c>
      <c r="F4" s="2">
        <v>0.44097222222222221</v>
      </c>
      <c r="G4" s="3" t="s">
        <v>45</v>
      </c>
      <c r="H4" s="3">
        <v>2</v>
      </c>
      <c r="I4" s="20">
        <f>VLOOKUP(E4,Hoja1!E:F,2,)</f>
        <v>90</v>
      </c>
      <c r="J4" s="3">
        <f>VLOOKUP(H4,Hoja1!A:C,3,)</f>
        <v>27</v>
      </c>
      <c r="K4" s="9">
        <f t="shared" si="2"/>
        <v>0.3</v>
      </c>
      <c r="M4" s="3" t="s">
        <v>46</v>
      </c>
      <c r="N4" s="3">
        <f>SUM(I7:I9)</f>
        <v>270</v>
      </c>
      <c r="O4" s="3">
        <f>SUM(J7:J9)</f>
        <v>120</v>
      </c>
      <c r="P4" s="9">
        <v>1</v>
      </c>
      <c r="Q4" s="10">
        <v>0.85</v>
      </c>
      <c r="R4" s="10">
        <f>O4/N4</f>
        <v>0.44444444444444442</v>
      </c>
      <c r="T4" s="3" t="s">
        <v>47</v>
      </c>
      <c r="U4" s="3">
        <f t="shared" si="0"/>
        <v>540</v>
      </c>
      <c r="V4" s="3">
        <f t="shared" si="0"/>
        <v>234</v>
      </c>
      <c r="W4" s="9">
        <v>1</v>
      </c>
      <c r="X4" s="10">
        <v>0.85</v>
      </c>
      <c r="Y4" s="23">
        <f t="shared" si="1"/>
        <v>0.43333333333333335</v>
      </c>
    </row>
    <row r="5" spans="1:25" x14ac:dyDescent="0.35">
      <c r="A5" s="7">
        <v>4</v>
      </c>
      <c r="B5" s="3" t="s">
        <v>37</v>
      </c>
      <c r="C5" s="4">
        <v>45951</v>
      </c>
      <c r="D5" s="3">
        <v>120</v>
      </c>
      <c r="E5" s="3">
        <v>2</v>
      </c>
      <c r="F5" s="2">
        <v>0.44583333333333336</v>
      </c>
      <c r="G5" s="3" t="s">
        <v>48</v>
      </c>
      <c r="H5" s="3" t="s">
        <v>39</v>
      </c>
      <c r="I5" s="20">
        <f>VLOOKUP(E5,Hoja1!E:F,2,)</f>
        <v>90</v>
      </c>
      <c r="J5" s="3">
        <f>VLOOKUP(H5,Hoja1!A:C,3,)</f>
        <v>9</v>
      </c>
      <c r="K5" s="9">
        <f t="shared" si="2"/>
        <v>0.1</v>
      </c>
      <c r="M5" s="22" t="s">
        <v>49</v>
      </c>
      <c r="N5" s="3">
        <f>SUM(I10:I12)</f>
        <v>270</v>
      </c>
      <c r="O5" s="3">
        <f>SUM(J10:J12)</f>
        <v>114</v>
      </c>
      <c r="P5" s="9">
        <v>1</v>
      </c>
      <c r="Q5" s="10">
        <v>0.85</v>
      </c>
      <c r="R5" s="10">
        <f>O5/N5</f>
        <v>0.42222222222222222</v>
      </c>
      <c r="T5" s="3" t="s">
        <v>50</v>
      </c>
      <c r="U5" s="3">
        <f t="shared" si="0"/>
        <v>450</v>
      </c>
      <c r="V5" s="3">
        <f t="shared" si="0"/>
        <v>173.6</v>
      </c>
      <c r="W5" s="9">
        <v>1</v>
      </c>
      <c r="X5" s="10">
        <v>0.85</v>
      </c>
      <c r="Y5" s="23">
        <f t="shared" si="1"/>
        <v>0.38577777777777778</v>
      </c>
    </row>
    <row r="6" spans="1:25" x14ac:dyDescent="0.35">
      <c r="A6" s="7">
        <v>5</v>
      </c>
      <c r="B6" s="3" t="s">
        <v>37</v>
      </c>
      <c r="C6" s="4">
        <v>45951</v>
      </c>
      <c r="D6" s="3">
        <v>120</v>
      </c>
      <c r="E6" s="3">
        <v>2</v>
      </c>
      <c r="F6" s="2">
        <v>0.45208333333333334</v>
      </c>
      <c r="G6" s="3" t="s">
        <v>51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2"/>
        <v>0.3</v>
      </c>
      <c r="M6" s="22" t="s">
        <v>52</v>
      </c>
      <c r="N6" s="3">
        <f>SUM(I13:I14)</f>
        <v>180</v>
      </c>
      <c r="O6" s="3">
        <f>SUM(J13:J15)</f>
        <v>59.6</v>
      </c>
      <c r="P6" s="9">
        <v>1</v>
      </c>
      <c r="Q6" s="10">
        <v>0.85</v>
      </c>
      <c r="R6" s="10">
        <f t="shared" ref="R6" si="3">O6/N6</f>
        <v>0.33111111111111113</v>
      </c>
      <c r="T6" s="3" t="s">
        <v>53</v>
      </c>
      <c r="U6" s="3">
        <f t="shared" si="0"/>
        <v>450</v>
      </c>
      <c r="V6" s="3">
        <f t="shared" si="0"/>
        <v>140.6</v>
      </c>
      <c r="W6" s="9">
        <v>1</v>
      </c>
      <c r="X6" s="10">
        <v>0.85</v>
      </c>
      <c r="Y6" s="23">
        <f t="shared" si="1"/>
        <v>0.31244444444444441</v>
      </c>
    </row>
    <row r="7" spans="1:25" x14ac:dyDescent="0.35">
      <c r="A7" s="7">
        <v>6</v>
      </c>
      <c r="B7" s="3" t="s">
        <v>37</v>
      </c>
      <c r="C7" s="4">
        <v>45951</v>
      </c>
      <c r="D7" s="3">
        <v>120</v>
      </c>
      <c r="E7" s="3">
        <v>2</v>
      </c>
      <c r="F7" s="2">
        <v>0.46111111111111114</v>
      </c>
      <c r="G7" s="3" t="s">
        <v>54</v>
      </c>
      <c r="H7" s="3" t="s">
        <v>32</v>
      </c>
      <c r="I7" s="21">
        <f>VLOOKUP(E7,Hoja1!E:F,2,)</f>
        <v>90</v>
      </c>
      <c r="J7" s="3">
        <f>VLOOKUP(H7,Hoja1!A:C,3,)</f>
        <v>66</v>
      </c>
      <c r="K7" s="9">
        <f t="shared" si="2"/>
        <v>0.73333333333333328</v>
      </c>
      <c r="M7" s="22" t="s">
        <v>55</v>
      </c>
      <c r="N7" s="3">
        <f>SUM(I13:I15)</f>
        <v>270</v>
      </c>
      <c r="O7" s="3">
        <f>SUM(J16:J17)</f>
        <v>81</v>
      </c>
      <c r="P7" s="9">
        <v>1</v>
      </c>
      <c r="Q7" s="10">
        <v>0.85</v>
      </c>
      <c r="R7" s="10">
        <f>O7/N7</f>
        <v>0.3</v>
      </c>
      <c r="T7" s="3" t="s">
        <v>56</v>
      </c>
      <c r="U7" s="3">
        <f t="shared" ref="U7:U15" si="4">SUM(N5:N6)</f>
        <v>450</v>
      </c>
      <c r="V7" s="3">
        <f t="shared" ref="V7:V15" si="5">SUM(O5:O6)</f>
        <v>173.6</v>
      </c>
      <c r="W7" s="9">
        <v>1</v>
      </c>
      <c r="X7" s="10">
        <v>0.85</v>
      </c>
      <c r="Y7" s="23">
        <f t="shared" si="1"/>
        <v>0.38577777777777778</v>
      </c>
    </row>
    <row r="8" spans="1:25" x14ac:dyDescent="0.35">
      <c r="A8" s="7">
        <v>7</v>
      </c>
      <c r="B8" s="3" t="s">
        <v>37</v>
      </c>
      <c r="C8" s="4">
        <v>45951</v>
      </c>
      <c r="D8" s="3">
        <v>120</v>
      </c>
      <c r="E8" s="3">
        <v>2</v>
      </c>
      <c r="F8" s="2">
        <v>0.46527777777777779</v>
      </c>
      <c r="G8" s="3" t="s">
        <v>57</v>
      </c>
      <c r="H8" s="3">
        <v>2</v>
      </c>
      <c r="I8" s="21">
        <f>VLOOKUP(E8,Hoja1!E:F,2,)</f>
        <v>90</v>
      </c>
      <c r="J8" s="3">
        <f>VLOOKUP(H8,Hoja1!A:C,3,)</f>
        <v>27</v>
      </c>
      <c r="K8" s="9">
        <f t="shared" si="2"/>
        <v>0.3</v>
      </c>
      <c r="M8" s="22" t="s">
        <v>58</v>
      </c>
      <c r="N8" s="3">
        <f>SUM(I18:I21)</f>
        <v>360</v>
      </c>
      <c r="O8" s="3">
        <f>SUM(J18:J21)</f>
        <v>102.6</v>
      </c>
      <c r="P8" s="9">
        <v>1</v>
      </c>
      <c r="Q8" s="10">
        <v>0.85</v>
      </c>
      <c r="R8" s="10">
        <f t="shared" ref="R8:R13" si="6">O8/N8</f>
        <v>0.28499999999999998</v>
      </c>
      <c r="T8" s="3" t="s">
        <v>59</v>
      </c>
      <c r="U8" s="3">
        <f t="shared" si="4"/>
        <v>450</v>
      </c>
      <c r="V8" s="3">
        <f t="shared" si="5"/>
        <v>140.6</v>
      </c>
      <c r="W8" s="9">
        <v>1</v>
      </c>
      <c r="X8" s="10">
        <v>0.85</v>
      </c>
      <c r="Y8" s="23">
        <f t="shared" si="1"/>
        <v>0.31244444444444441</v>
      </c>
    </row>
    <row r="9" spans="1:25" x14ac:dyDescent="0.35">
      <c r="A9" s="7">
        <v>8</v>
      </c>
      <c r="B9" s="3" t="s">
        <v>37</v>
      </c>
      <c r="C9" s="4">
        <v>45951</v>
      </c>
      <c r="D9" s="3">
        <v>120</v>
      </c>
      <c r="E9" s="3">
        <v>2</v>
      </c>
      <c r="F9" s="2">
        <v>0.47708333333333336</v>
      </c>
      <c r="G9" s="16" t="s">
        <v>60</v>
      </c>
      <c r="H9" s="3">
        <v>2</v>
      </c>
      <c r="I9" s="20">
        <f>VLOOKUP(E9,Hoja1!E:F,2,)</f>
        <v>90</v>
      </c>
      <c r="J9" s="3">
        <f>VLOOKUP(H9,Hoja1!A:C,3,)</f>
        <v>27</v>
      </c>
      <c r="K9" s="9">
        <f t="shared" si="2"/>
        <v>0.3</v>
      </c>
      <c r="M9" s="22" t="s">
        <v>61</v>
      </c>
      <c r="N9" s="3">
        <f>SUM(I22:I24)</f>
        <v>270</v>
      </c>
      <c r="O9" s="3">
        <f>SUM(J22:J24)</f>
        <v>45</v>
      </c>
      <c r="P9" s="9">
        <v>1</v>
      </c>
      <c r="Q9" s="10">
        <v>0.85</v>
      </c>
      <c r="R9" s="10">
        <f t="shared" si="6"/>
        <v>0.16666666666666666</v>
      </c>
      <c r="T9" s="3" t="s">
        <v>62</v>
      </c>
      <c r="U9" s="3">
        <f t="shared" si="4"/>
        <v>630</v>
      </c>
      <c r="V9" s="3">
        <f t="shared" si="5"/>
        <v>183.6</v>
      </c>
      <c r="W9" s="9">
        <v>1</v>
      </c>
      <c r="X9" s="10">
        <v>0.85</v>
      </c>
      <c r="Y9" s="23">
        <f t="shared" ref="Y9:Y15" si="7">(V9/U9)</f>
        <v>0.29142857142857143</v>
      </c>
    </row>
    <row r="10" spans="1:25" x14ac:dyDescent="0.35">
      <c r="A10" s="7"/>
      <c r="B10" s="3" t="s">
        <v>37</v>
      </c>
      <c r="C10" s="4">
        <v>45951</v>
      </c>
      <c r="D10" s="7">
        <v>120</v>
      </c>
      <c r="E10" s="3">
        <v>2</v>
      </c>
      <c r="F10" s="2">
        <v>0.48541666666666666</v>
      </c>
      <c r="G10" s="7" t="s">
        <v>63</v>
      </c>
      <c r="H10" s="7" t="s">
        <v>64</v>
      </c>
      <c r="I10" s="20">
        <f>VLOOKUP(E10,Hoja1!E:F,2,)</f>
        <v>90</v>
      </c>
      <c r="J10" s="3">
        <f>VLOOKUP(H10,Hoja1!A:C,3,)</f>
        <v>78</v>
      </c>
      <c r="K10" s="9">
        <f>J10/I10</f>
        <v>0.8666666666666667</v>
      </c>
      <c r="M10" s="22" t="s">
        <v>65</v>
      </c>
      <c r="N10" s="3">
        <f>SUM(I25:I27)</f>
        <v>270</v>
      </c>
      <c r="O10" s="3">
        <f>SUM(J25:J27)</f>
        <v>48.6</v>
      </c>
      <c r="P10" s="9">
        <v>1</v>
      </c>
      <c r="Q10" s="10">
        <v>0.85</v>
      </c>
      <c r="R10" s="10">
        <f t="shared" si="6"/>
        <v>0.18</v>
      </c>
      <c r="T10" s="3" t="s">
        <v>66</v>
      </c>
      <c r="U10" s="3">
        <f t="shared" si="4"/>
        <v>630</v>
      </c>
      <c r="V10" s="3">
        <f t="shared" si="5"/>
        <v>147.6</v>
      </c>
      <c r="W10" s="9">
        <v>1</v>
      </c>
      <c r="X10" s="10">
        <v>0.85</v>
      </c>
      <c r="Y10" s="23">
        <f t="shared" si="7"/>
        <v>0.23428571428571426</v>
      </c>
    </row>
    <row r="11" spans="1:25" x14ac:dyDescent="0.35">
      <c r="A11" s="7">
        <v>10</v>
      </c>
      <c r="B11" s="3" t="s">
        <v>37</v>
      </c>
      <c r="C11" s="4">
        <v>45951</v>
      </c>
      <c r="D11" s="7">
        <v>120</v>
      </c>
      <c r="E11" s="3">
        <v>2</v>
      </c>
      <c r="F11" s="2">
        <v>0.48680555555555555</v>
      </c>
      <c r="G11" s="7" t="s">
        <v>67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2"/>
        <v>0.3</v>
      </c>
      <c r="M11" s="22" t="s">
        <v>68</v>
      </c>
      <c r="N11" s="3">
        <f>SUM(I28:I30)</f>
        <v>270</v>
      </c>
      <c r="O11" s="3">
        <f>SUM(J28:J30)</f>
        <v>130.80000000000001</v>
      </c>
      <c r="P11" s="9">
        <v>1</v>
      </c>
      <c r="Q11" s="10">
        <v>0.85</v>
      </c>
      <c r="R11" s="10">
        <f t="shared" si="6"/>
        <v>0.48444444444444451</v>
      </c>
      <c r="T11" s="3" t="s">
        <v>69</v>
      </c>
      <c r="U11" s="3">
        <f t="shared" si="4"/>
        <v>540</v>
      </c>
      <c r="V11" s="3">
        <f t="shared" si="5"/>
        <v>93.6</v>
      </c>
      <c r="W11" s="9">
        <v>1</v>
      </c>
      <c r="X11" s="10">
        <v>0.85</v>
      </c>
      <c r="Y11" s="23">
        <f t="shared" si="7"/>
        <v>0.17333333333333331</v>
      </c>
    </row>
    <row r="12" spans="1:25" x14ac:dyDescent="0.35">
      <c r="A12" s="7">
        <v>11</v>
      </c>
      <c r="B12" s="3" t="s">
        <v>37</v>
      </c>
      <c r="C12" s="4">
        <v>45951</v>
      </c>
      <c r="D12" s="7">
        <v>120</v>
      </c>
      <c r="E12" s="3">
        <v>2</v>
      </c>
      <c r="F12" s="2">
        <v>0.49236111111111114</v>
      </c>
      <c r="G12" s="7" t="s">
        <v>38</v>
      </c>
      <c r="H12" s="7" t="s">
        <v>39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22" t="s">
        <v>70</v>
      </c>
      <c r="N12" s="3">
        <f>SUM(I31:I32)</f>
        <v>180</v>
      </c>
      <c r="O12" s="3">
        <f>SUM(J31)</f>
        <v>9</v>
      </c>
      <c r="P12" s="9">
        <v>1</v>
      </c>
      <c r="Q12" s="10">
        <v>0.85</v>
      </c>
      <c r="R12" s="10">
        <f t="shared" si="6"/>
        <v>0.05</v>
      </c>
      <c r="T12" s="3" t="s">
        <v>71</v>
      </c>
      <c r="U12" s="3">
        <f t="shared" si="4"/>
        <v>540</v>
      </c>
      <c r="V12" s="3">
        <f t="shared" si="5"/>
        <v>179.4</v>
      </c>
      <c r="W12" s="9">
        <v>1</v>
      </c>
      <c r="X12" s="10">
        <v>0.85</v>
      </c>
      <c r="Y12" s="23">
        <f t="shared" si="7"/>
        <v>0.33222222222222225</v>
      </c>
    </row>
    <row r="13" spans="1:25" x14ac:dyDescent="0.35">
      <c r="A13" s="7">
        <v>12</v>
      </c>
      <c r="B13" s="3" t="s">
        <v>37</v>
      </c>
      <c r="C13" s="4">
        <v>45951</v>
      </c>
      <c r="D13" s="7">
        <v>120</v>
      </c>
      <c r="E13" s="3">
        <v>2</v>
      </c>
      <c r="F13" s="2">
        <v>0.50277777777777777</v>
      </c>
      <c r="G13" s="7" t="s">
        <v>42</v>
      </c>
      <c r="H13" s="7" t="s">
        <v>36</v>
      </c>
      <c r="I13" s="21">
        <f>VLOOKUP(E13,Hoja1!E:F,2,)</f>
        <v>90</v>
      </c>
      <c r="J13" s="3">
        <f>VLOOKUP(H13,Hoja1!A:C,3,)</f>
        <v>19.8</v>
      </c>
      <c r="K13" s="9">
        <f t="shared" si="2"/>
        <v>0.22</v>
      </c>
      <c r="M13" s="22" t="s">
        <v>72</v>
      </c>
      <c r="N13" s="3">
        <f>SUM(I32:I33)</f>
        <v>180</v>
      </c>
      <c r="O13" s="3">
        <f>SUM(J32:J33)</f>
        <v>93</v>
      </c>
      <c r="P13" s="9">
        <v>1</v>
      </c>
      <c r="Q13" s="10">
        <v>0.85</v>
      </c>
      <c r="R13" s="10">
        <f t="shared" si="6"/>
        <v>0.51666666666666672</v>
      </c>
      <c r="T13" s="3" t="s">
        <v>73</v>
      </c>
      <c r="U13" s="3">
        <f t="shared" si="4"/>
        <v>450</v>
      </c>
      <c r="V13" s="3">
        <f t="shared" si="5"/>
        <v>139.80000000000001</v>
      </c>
      <c r="W13" s="9">
        <v>1</v>
      </c>
      <c r="X13" s="10">
        <v>0.85</v>
      </c>
      <c r="Y13" s="23">
        <f t="shared" si="7"/>
        <v>0.3106666666666667</v>
      </c>
    </row>
    <row r="14" spans="1:25" x14ac:dyDescent="0.35">
      <c r="A14" s="7">
        <v>13</v>
      </c>
      <c r="B14" s="3" t="s">
        <v>37</v>
      </c>
      <c r="C14" s="4">
        <v>45951</v>
      </c>
      <c r="D14" s="7">
        <v>120</v>
      </c>
      <c r="E14" s="3">
        <v>2</v>
      </c>
      <c r="F14" s="2">
        <v>0.50694444444444442</v>
      </c>
      <c r="G14" s="7" t="s">
        <v>74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2"/>
        <v>0.22</v>
      </c>
      <c r="M14" s="22" t="s">
        <v>75</v>
      </c>
      <c r="N14" s="3">
        <f>SUM(I34:I37)</f>
        <v>360</v>
      </c>
      <c r="O14" s="3">
        <f>SUM(J34:J37)</f>
        <v>111</v>
      </c>
      <c r="P14" s="9">
        <v>1</v>
      </c>
      <c r="Q14" s="10">
        <v>0.85</v>
      </c>
      <c r="R14" s="10">
        <f t="shared" ref="R14" si="8">O14/N14</f>
        <v>0.30833333333333335</v>
      </c>
      <c r="T14" s="3" t="s">
        <v>76</v>
      </c>
      <c r="U14" s="3">
        <f t="shared" si="4"/>
        <v>360</v>
      </c>
      <c r="V14" s="3">
        <f t="shared" si="5"/>
        <v>102</v>
      </c>
      <c r="W14" s="9">
        <v>1</v>
      </c>
      <c r="X14" s="10">
        <v>0.85</v>
      </c>
      <c r="Y14" s="23">
        <f t="shared" si="7"/>
        <v>0.28333333333333333</v>
      </c>
    </row>
    <row r="15" spans="1:25" x14ac:dyDescent="0.35">
      <c r="A15" s="7">
        <v>14</v>
      </c>
      <c r="B15" s="3" t="s">
        <v>37</v>
      </c>
      <c r="C15" s="4">
        <v>45951</v>
      </c>
      <c r="D15" s="7">
        <v>120</v>
      </c>
      <c r="E15" s="3">
        <v>2</v>
      </c>
      <c r="F15" s="2">
        <v>0.51736111111111116</v>
      </c>
      <c r="G15" s="7" t="s">
        <v>77</v>
      </c>
      <c r="H15" s="7" t="s">
        <v>39</v>
      </c>
      <c r="I15" s="21">
        <f>VLOOKUP(E15,Hoja1!E:F,2,)</f>
        <v>90</v>
      </c>
      <c r="J15" s="3">
        <v>20</v>
      </c>
      <c r="K15" s="9">
        <f t="shared" ref="K15:K23" si="9">J15/I15</f>
        <v>0.22222222222222221</v>
      </c>
      <c r="T15" s="3" t="s">
        <v>78</v>
      </c>
      <c r="U15" s="3">
        <f t="shared" si="4"/>
        <v>540</v>
      </c>
      <c r="V15" s="3">
        <f t="shared" si="5"/>
        <v>204</v>
      </c>
      <c r="W15" s="9">
        <v>1</v>
      </c>
      <c r="X15" s="10">
        <v>0.85</v>
      </c>
      <c r="Y15" s="23">
        <f t="shared" si="7"/>
        <v>0.37777777777777777</v>
      </c>
    </row>
    <row r="16" spans="1:25" x14ac:dyDescent="0.35">
      <c r="A16" s="7">
        <v>15</v>
      </c>
      <c r="B16" s="3" t="s">
        <v>37</v>
      </c>
      <c r="C16" s="4">
        <v>45951</v>
      </c>
      <c r="D16" s="7">
        <v>120</v>
      </c>
      <c r="E16" s="3">
        <v>2</v>
      </c>
      <c r="F16" s="2">
        <v>0.52569444444444446</v>
      </c>
      <c r="G16" s="7" t="s">
        <v>45</v>
      </c>
      <c r="H16" s="7">
        <v>2</v>
      </c>
      <c r="I16" s="21">
        <f>VLOOKUP(E16,Hoja1!E:F,2,)</f>
        <v>90</v>
      </c>
      <c r="J16" s="3">
        <f>VLOOKUP(H16,Hoja1!A:C,3,)</f>
        <v>27</v>
      </c>
      <c r="K16" s="9">
        <f t="shared" si="9"/>
        <v>0.3</v>
      </c>
    </row>
    <row r="17" spans="1:17" x14ac:dyDescent="0.35">
      <c r="A17" s="7">
        <v>16</v>
      </c>
      <c r="B17" s="3" t="s">
        <v>37</v>
      </c>
      <c r="C17" s="4">
        <v>45951</v>
      </c>
      <c r="D17" s="7">
        <v>120</v>
      </c>
      <c r="E17" s="3">
        <v>2</v>
      </c>
      <c r="F17" s="2">
        <v>0.53333333333333333</v>
      </c>
      <c r="G17" s="7" t="s">
        <v>79</v>
      </c>
      <c r="H17" s="7">
        <v>3</v>
      </c>
      <c r="I17" s="21">
        <f>VLOOKUP(E17,Hoja1!E:F,2,)</f>
        <v>90</v>
      </c>
      <c r="J17" s="3">
        <f>VLOOKUP(H17,Hoja1!A:C,3,)</f>
        <v>54</v>
      </c>
      <c r="K17" s="9">
        <f t="shared" si="9"/>
        <v>0.6</v>
      </c>
    </row>
    <row r="18" spans="1:17" x14ac:dyDescent="0.35">
      <c r="A18" s="7">
        <v>17</v>
      </c>
      <c r="B18" s="3" t="s">
        <v>37</v>
      </c>
      <c r="C18" s="4">
        <v>45951</v>
      </c>
      <c r="D18" s="7">
        <v>120</v>
      </c>
      <c r="E18" s="3">
        <v>2</v>
      </c>
      <c r="F18" s="2">
        <v>0.54374999999999996</v>
      </c>
      <c r="G18" s="7" t="s">
        <v>48</v>
      </c>
      <c r="H18" s="7">
        <v>3</v>
      </c>
      <c r="I18" s="21">
        <f>VLOOKUP(E18,Hoja1!E:F,2,)</f>
        <v>90</v>
      </c>
      <c r="J18" s="3">
        <f>VLOOKUP(H18,Hoja1!A:C,3,)</f>
        <v>54</v>
      </c>
      <c r="K18" s="9">
        <f t="shared" si="9"/>
        <v>0.6</v>
      </c>
    </row>
    <row r="19" spans="1:17" x14ac:dyDescent="0.35">
      <c r="A19" s="7">
        <v>18</v>
      </c>
      <c r="B19" s="3" t="s">
        <v>37</v>
      </c>
      <c r="C19" s="4">
        <v>45951</v>
      </c>
      <c r="D19" s="7">
        <v>120</v>
      </c>
      <c r="E19" s="3">
        <v>2</v>
      </c>
      <c r="F19" s="2">
        <v>0.54583333333333328</v>
      </c>
      <c r="G19" s="7" t="s">
        <v>51</v>
      </c>
      <c r="H19" s="7" t="s">
        <v>36</v>
      </c>
      <c r="I19" s="21">
        <f>VLOOKUP(E19,Hoja1!E:F,2,)</f>
        <v>90</v>
      </c>
      <c r="J19" s="3">
        <f>VLOOKUP(H19,Hoja1!A:C,3,)</f>
        <v>19.8</v>
      </c>
      <c r="K19" s="9">
        <f t="shared" si="9"/>
        <v>0.22</v>
      </c>
    </row>
    <row r="20" spans="1:17" x14ac:dyDescent="0.35">
      <c r="A20" s="7">
        <v>19</v>
      </c>
      <c r="B20" s="3" t="s">
        <v>37</v>
      </c>
      <c r="C20" s="4">
        <v>45951</v>
      </c>
      <c r="D20" s="7">
        <v>120</v>
      </c>
      <c r="E20" s="3">
        <v>2</v>
      </c>
      <c r="F20" s="2">
        <v>0.55208333333333337</v>
      </c>
      <c r="G20" s="7" t="s">
        <v>80</v>
      </c>
      <c r="H20" s="7" t="s">
        <v>39</v>
      </c>
      <c r="I20" s="21">
        <f>VLOOKUP(E20,Hoja1!E:F,2,)</f>
        <v>90</v>
      </c>
      <c r="J20" s="3">
        <f>VLOOKUP(H20,Hoja1!A:C,3,)</f>
        <v>9</v>
      </c>
      <c r="K20" s="9">
        <f t="shared" si="9"/>
        <v>0.1</v>
      </c>
    </row>
    <row r="21" spans="1:17" x14ac:dyDescent="0.35">
      <c r="A21" s="7">
        <v>20</v>
      </c>
      <c r="B21" s="3" t="s">
        <v>37</v>
      </c>
      <c r="C21" s="4">
        <v>45951</v>
      </c>
      <c r="D21" s="7">
        <v>120</v>
      </c>
      <c r="E21" s="3">
        <v>2</v>
      </c>
      <c r="F21" s="2">
        <v>0.55763888888888891</v>
      </c>
      <c r="G21" s="7" t="s">
        <v>60</v>
      </c>
      <c r="H21" s="7" t="s">
        <v>36</v>
      </c>
      <c r="I21" s="21">
        <f>VLOOKUP(E21,Hoja1!E:F,2,)</f>
        <v>90</v>
      </c>
      <c r="J21" s="3">
        <f>VLOOKUP(H21,Hoja1!A:C,3,)</f>
        <v>19.8</v>
      </c>
      <c r="K21" s="9">
        <f t="shared" si="9"/>
        <v>0.22</v>
      </c>
    </row>
    <row r="22" spans="1:17" x14ac:dyDescent="0.35">
      <c r="A22" s="7">
        <v>21</v>
      </c>
      <c r="B22" s="3" t="s">
        <v>37</v>
      </c>
      <c r="C22" s="4">
        <v>45951</v>
      </c>
      <c r="D22" s="7">
        <v>120</v>
      </c>
      <c r="E22" s="3">
        <v>2</v>
      </c>
      <c r="F22" s="2">
        <v>0.56458333333333333</v>
      </c>
      <c r="G22" s="7" t="s">
        <v>81</v>
      </c>
      <c r="H22" s="7" t="s">
        <v>39</v>
      </c>
      <c r="I22" s="21">
        <f>VLOOKUP(E22,Hoja1!E:F,2,)</f>
        <v>90</v>
      </c>
      <c r="J22" s="3">
        <f>VLOOKUP(H22,Hoja1!A:C,3,)</f>
        <v>9</v>
      </c>
      <c r="K22" s="9">
        <f t="shared" si="9"/>
        <v>0.1</v>
      </c>
      <c r="P22"/>
      <c r="Q22"/>
    </row>
    <row r="23" spans="1:17" x14ac:dyDescent="0.35">
      <c r="A23" s="7">
        <v>22</v>
      </c>
      <c r="B23" s="3" t="s">
        <v>37</v>
      </c>
      <c r="C23" s="4">
        <v>45951</v>
      </c>
      <c r="D23" s="7">
        <v>120</v>
      </c>
      <c r="E23" s="3">
        <v>2</v>
      </c>
      <c r="F23" s="2">
        <v>0.5708333333333333</v>
      </c>
      <c r="G23" s="7" t="s">
        <v>54</v>
      </c>
      <c r="H23" s="7" t="s">
        <v>39</v>
      </c>
      <c r="I23" s="21">
        <f>VLOOKUP(E23,Hoja1!E:F,2,)</f>
        <v>90</v>
      </c>
      <c r="J23" s="3">
        <f>VLOOKUP(H23,Hoja1!A:C,3,)</f>
        <v>9</v>
      </c>
      <c r="K23" s="9">
        <f t="shared" si="9"/>
        <v>0.1</v>
      </c>
      <c r="P23"/>
      <c r="Q23"/>
    </row>
    <row r="24" spans="1:17" x14ac:dyDescent="0.35">
      <c r="A24" s="7">
        <v>23</v>
      </c>
      <c r="B24" s="3" t="s">
        <v>37</v>
      </c>
      <c r="C24" s="4">
        <v>45951</v>
      </c>
      <c r="D24" s="7">
        <v>120</v>
      </c>
      <c r="E24" s="3">
        <v>2</v>
      </c>
      <c r="F24" s="2">
        <v>0.58194444444444449</v>
      </c>
      <c r="G24" s="7" t="s">
        <v>82</v>
      </c>
      <c r="H24" s="7">
        <v>2</v>
      </c>
      <c r="I24" s="21">
        <f>VLOOKUP(E24,Hoja1!E:F,2,)</f>
        <v>90</v>
      </c>
      <c r="J24" s="3">
        <f>VLOOKUP(H24,Hoja1!A:C,3,)</f>
        <v>27</v>
      </c>
      <c r="K24" s="9">
        <f t="shared" ref="K24:K38" si="10">J24/I24</f>
        <v>0.3</v>
      </c>
      <c r="P24"/>
      <c r="Q24"/>
    </row>
    <row r="25" spans="1:17" x14ac:dyDescent="0.35">
      <c r="A25" s="7">
        <v>24</v>
      </c>
      <c r="B25" s="3" t="s">
        <v>37</v>
      </c>
      <c r="C25" s="4">
        <v>45951</v>
      </c>
      <c r="D25" s="7">
        <v>120</v>
      </c>
      <c r="E25" s="3">
        <v>2</v>
      </c>
      <c r="F25" s="2">
        <v>0.58472222222222225</v>
      </c>
      <c r="G25" s="7" t="s">
        <v>83</v>
      </c>
      <c r="H25" s="7" t="s">
        <v>36</v>
      </c>
      <c r="I25" s="21">
        <f>VLOOKUP(E25,Hoja1!E:F,2,)</f>
        <v>90</v>
      </c>
      <c r="J25" s="3">
        <f>VLOOKUP(H25,Hoja1!A:C,3,)</f>
        <v>19.8</v>
      </c>
      <c r="K25" s="9">
        <f t="shared" si="10"/>
        <v>0.22</v>
      </c>
      <c r="P25"/>
      <c r="Q25"/>
    </row>
    <row r="26" spans="1:17" x14ac:dyDescent="0.35">
      <c r="A26" s="7">
        <v>25</v>
      </c>
      <c r="B26" s="3" t="s">
        <v>37</v>
      </c>
      <c r="C26" s="4">
        <v>45951</v>
      </c>
      <c r="D26" s="7">
        <v>120</v>
      </c>
      <c r="E26" s="3">
        <v>2</v>
      </c>
      <c r="F26" s="2">
        <v>0.59444444444444444</v>
      </c>
      <c r="G26" s="7" t="s">
        <v>84</v>
      </c>
      <c r="H26" s="7" t="s">
        <v>36</v>
      </c>
      <c r="I26" s="21">
        <f>VLOOKUP(E26,Hoja1!E:F,2,)</f>
        <v>90</v>
      </c>
      <c r="J26" s="3">
        <f>VLOOKUP(H26,Hoja1!A:C,3,)</f>
        <v>19.8</v>
      </c>
      <c r="K26" s="9">
        <f t="shared" si="10"/>
        <v>0.22</v>
      </c>
      <c r="P26"/>
      <c r="Q26"/>
    </row>
    <row r="27" spans="1:17" x14ac:dyDescent="0.35">
      <c r="A27" s="7">
        <v>26</v>
      </c>
      <c r="B27" s="3" t="s">
        <v>37</v>
      </c>
      <c r="C27" s="4">
        <v>45951</v>
      </c>
      <c r="D27" s="7">
        <v>120</v>
      </c>
      <c r="E27" s="3">
        <v>2</v>
      </c>
      <c r="F27" s="2">
        <v>0.6020833333333333</v>
      </c>
      <c r="G27" s="7" t="s">
        <v>85</v>
      </c>
      <c r="H27" s="7" t="s">
        <v>39</v>
      </c>
      <c r="I27" s="21">
        <f>VLOOKUP(E27,Hoja1!E:F,2,)</f>
        <v>90</v>
      </c>
      <c r="J27" s="3">
        <f>VLOOKUP(H27,Hoja1!A:C,3,)</f>
        <v>9</v>
      </c>
      <c r="K27" s="9">
        <f t="shared" si="10"/>
        <v>0.1</v>
      </c>
      <c r="N27"/>
      <c r="O27"/>
      <c r="P27"/>
      <c r="Q27"/>
    </row>
    <row r="28" spans="1:17" x14ac:dyDescent="0.35">
      <c r="A28" s="7">
        <v>27</v>
      </c>
      <c r="B28" s="3" t="s">
        <v>37</v>
      </c>
      <c r="C28" s="4">
        <v>45951</v>
      </c>
      <c r="D28" s="7">
        <v>120</v>
      </c>
      <c r="E28" s="3">
        <v>2</v>
      </c>
      <c r="F28" s="2">
        <v>0.60416666666666663</v>
      </c>
      <c r="G28" s="7" t="s">
        <v>86</v>
      </c>
      <c r="H28" s="7" t="s">
        <v>36</v>
      </c>
      <c r="I28" s="21">
        <f>VLOOKUP(E28,Hoja1!E:F,2,)</f>
        <v>90</v>
      </c>
      <c r="J28" s="3">
        <f>VLOOKUP(H28,Hoja1!A:C,3,)</f>
        <v>19.8</v>
      </c>
      <c r="K28" s="9">
        <f t="shared" si="10"/>
        <v>0.22</v>
      </c>
    </row>
    <row r="29" spans="1:17" x14ac:dyDescent="0.35">
      <c r="A29" s="7">
        <v>28</v>
      </c>
      <c r="B29" s="3" t="s">
        <v>37</v>
      </c>
      <c r="C29" s="4">
        <v>45951</v>
      </c>
      <c r="D29" s="7">
        <v>120</v>
      </c>
      <c r="E29" s="3">
        <v>2</v>
      </c>
      <c r="F29" s="2">
        <v>0.61527777777777781</v>
      </c>
      <c r="G29" s="7" t="s">
        <v>87</v>
      </c>
      <c r="H29" s="7">
        <v>2</v>
      </c>
      <c r="I29" s="21">
        <f>VLOOKUP(E29,Hoja1!E:F,2,)</f>
        <v>90</v>
      </c>
      <c r="J29" s="3">
        <f>VLOOKUP(H29,Hoja1!A:C,3,)</f>
        <v>27</v>
      </c>
      <c r="K29" s="9">
        <f t="shared" si="10"/>
        <v>0.3</v>
      </c>
    </row>
    <row r="30" spans="1:17" x14ac:dyDescent="0.35">
      <c r="A30" s="7">
        <v>29</v>
      </c>
      <c r="B30" s="3" t="s">
        <v>37</v>
      </c>
      <c r="C30" s="4">
        <v>45951</v>
      </c>
      <c r="D30" s="7">
        <v>120</v>
      </c>
      <c r="E30" s="3">
        <v>2</v>
      </c>
      <c r="F30" s="2">
        <v>0.62361111111111112</v>
      </c>
      <c r="G30" s="7" t="s">
        <v>88</v>
      </c>
      <c r="H30" s="7">
        <v>5</v>
      </c>
      <c r="I30" s="21">
        <f>VLOOKUP(E30,Hoja1!E:F,2,)</f>
        <v>90</v>
      </c>
      <c r="J30" s="3">
        <f>VLOOKUP(H30,Hoja1!A:C,3,)</f>
        <v>84</v>
      </c>
      <c r="K30" s="9">
        <f t="shared" si="10"/>
        <v>0.93333333333333335</v>
      </c>
    </row>
    <row r="31" spans="1:17" x14ac:dyDescent="0.35">
      <c r="A31" s="7">
        <v>30</v>
      </c>
      <c r="B31" s="3" t="s">
        <v>37</v>
      </c>
      <c r="C31" s="4">
        <v>45951</v>
      </c>
      <c r="D31" s="7">
        <v>120</v>
      </c>
      <c r="E31" s="3">
        <v>2</v>
      </c>
      <c r="F31" s="2">
        <v>0.63680555555555551</v>
      </c>
      <c r="G31" s="7" t="s">
        <v>89</v>
      </c>
      <c r="H31" s="7" t="s">
        <v>39</v>
      </c>
      <c r="I31" s="21">
        <f>VLOOKUP(E31,Hoja1!E:F,2,)</f>
        <v>90</v>
      </c>
      <c r="J31" s="3">
        <f>VLOOKUP(H31,Hoja1!A:C,3,)</f>
        <v>9</v>
      </c>
      <c r="K31" s="9">
        <f t="shared" si="10"/>
        <v>0.1</v>
      </c>
    </row>
    <row r="32" spans="1:17" x14ac:dyDescent="0.35">
      <c r="A32" s="7">
        <v>31</v>
      </c>
      <c r="B32" s="3" t="s">
        <v>37</v>
      </c>
      <c r="C32" s="4">
        <v>45951</v>
      </c>
      <c r="D32" s="7">
        <v>120</v>
      </c>
      <c r="E32" s="3">
        <v>2</v>
      </c>
      <c r="F32" s="2">
        <v>0.64583333333333337</v>
      </c>
      <c r="G32" s="7" t="s">
        <v>90</v>
      </c>
      <c r="H32" s="7" t="s">
        <v>39</v>
      </c>
      <c r="I32" s="21">
        <f>VLOOKUP(E32,Hoja1!E:F,2,)</f>
        <v>90</v>
      </c>
      <c r="J32" s="3">
        <f>VLOOKUP(H32,Hoja1!A:C,3,)</f>
        <v>9</v>
      </c>
      <c r="K32" s="9">
        <f t="shared" si="10"/>
        <v>0.1</v>
      </c>
    </row>
    <row r="33" spans="1:11" x14ac:dyDescent="0.35">
      <c r="A33" s="7">
        <v>32</v>
      </c>
      <c r="B33" s="3" t="s">
        <v>37</v>
      </c>
      <c r="C33" s="4">
        <v>45951</v>
      </c>
      <c r="D33" s="7">
        <v>120</v>
      </c>
      <c r="E33" s="3">
        <v>2</v>
      </c>
      <c r="F33" s="2">
        <v>0.66180555555555554</v>
      </c>
      <c r="G33" s="7" t="s">
        <v>91</v>
      </c>
      <c r="H33" s="7">
        <v>5</v>
      </c>
      <c r="I33" s="21">
        <f>VLOOKUP(E33,Hoja1!E:F,2,)</f>
        <v>90</v>
      </c>
      <c r="J33" s="3">
        <f>VLOOKUP(H33,Hoja1!A:C,3,)</f>
        <v>84</v>
      </c>
      <c r="K33" s="9">
        <f t="shared" si="10"/>
        <v>0.93333333333333335</v>
      </c>
    </row>
    <row r="34" spans="1:11" x14ac:dyDescent="0.35">
      <c r="A34" s="7">
        <v>33</v>
      </c>
      <c r="B34" s="3" t="s">
        <v>37</v>
      </c>
      <c r="C34" s="4">
        <v>45951</v>
      </c>
      <c r="D34" s="7">
        <v>120</v>
      </c>
      <c r="E34" s="3">
        <v>2</v>
      </c>
      <c r="F34" s="2">
        <v>0.66874999999999996</v>
      </c>
      <c r="G34" s="7" t="s">
        <v>92</v>
      </c>
      <c r="H34" s="7">
        <v>5</v>
      </c>
      <c r="I34" s="21">
        <f>VLOOKUP(E34,Hoja1!E:F,2,)</f>
        <v>90</v>
      </c>
      <c r="J34" s="3">
        <f>VLOOKUP(H34,Hoja1!A:C,3,)</f>
        <v>84</v>
      </c>
      <c r="K34" s="9">
        <f t="shared" si="10"/>
        <v>0.93333333333333335</v>
      </c>
    </row>
    <row r="35" spans="1:11" x14ac:dyDescent="0.35">
      <c r="A35" s="7">
        <v>34</v>
      </c>
      <c r="B35" s="3" t="s">
        <v>37</v>
      </c>
      <c r="C35" s="4">
        <v>45951</v>
      </c>
      <c r="D35" s="7">
        <v>120</v>
      </c>
      <c r="E35" s="3">
        <v>2</v>
      </c>
      <c r="F35" s="2">
        <v>0.67569444444444449</v>
      </c>
      <c r="G35" s="7" t="s">
        <v>93</v>
      </c>
      <c r="H35" s="7" t="s">
        <v>39</v>
      </c>
      <c r="I35" s="21">
        <f>VLOOKUP(E35,Hoja1!E:F,2,)</f>
        <v>90</v>
      </c>
      <c r="J35" s="3">
        <f>VLOOKUP(H35,Hoja1!A:C,3,)</f>
        <v>9</v>
      </c>
      <c r="K35" s="9">
        <f t="shared" si="10"/>
        <v>0.1</v>
      </c>
    </row>
    <row r="36" spans="1:11" x14ac:dyDescent="0.35">
      <c r="A36" s="7">
        <v>35</v>
      </c>
      <c r="B36" s="3" t="s">
        <v>37</v>
      </c>
      <c r="C36" s="4">
        <v>45951</v>
      </c>
      <c r="D36" s="7">
        <v>120</v>
      </c>
      <c r="E36" s="3">
        <v>2</v>
      </c>
      <c r="F36" s="2">
        <v>0.67569444444444449</v>
      </c>
      <c r="G36" s="7" t="s">
        <v>94</v>
      </c>
      <c r="H36" s="7" t="s">
        <v>39</v>
      </c>
      <c r="I36" s="21">
        <f>VLOOKUP(E36,Hoja1!E:F,2,)</f>
        <v>90</v>
      </c>
      <c r="J36" s="3">
        <f>VLOOKUP(H36,Hoja1!A:C,3,)</f>
        <v>9</v>
      </c>
      <c r="K36" s="9">
        <f t="shared" si="10"/>
        <v>0.1</v>
      </c>
    </row>
    <row r="37" spans="1:11" x14ac:dyDescent="0.35">
      <c r="A37" s="7">
        <v>36</v>
      </c>
      <c r="B37" s="3" t="s">
        <v>37</v>
      </c>
      <c r="C37" s="4">
        <v>45951</v>
      </c>
      <c r="D37" s="7">
        <v>120</v>
      </c>
      <c r="E37" s="3">
        <v>2</v>
      </c>
      <c r="F37" s="2">
        <v>0.68125000000000002</v>
      </c>
      <c r="G37" s="7" t="s">
        <v>95</v>
      </c>
      <c r="H37" s="7" t="s">
        <v>39</v>
      </c>
      <c r="I37" s="21">
        <f>VLOOKUP(E37,Hoja1!E:F,2,)</f>
        <v>90</v>
      </c>
      <c r="J37" s="3">
        <f>VLOOKUP(H37,Hoja1!A:C,3,)</f>
        <v>9</v>
      </c>
      <c r="K37" s="9">
        <f t="shared" si="10"/>
        <v>0.1</v>
      </c>
    </row>
    <row r="38" spans="1:11" x14ac:dyDescent="0.35">
      <c r="A38" s="7"/>
      <c r="B38" s="3"/>
      <c r="C38" s="4"/>
      <c r="D38" s="7"/>
      <c r="E38" s="3"/>
      <c r="F38" s="2"/>
      <c r="G38" s="7"/>
      <c r="H38" s="7"/>
      <c r="I38" s="21"/>
      <c r="J38" s="3"/>
      <c r="K38" s="9"/>
    </row>
  </sheetData>
  <phoneticPr fontId="5" type="noConversion"/>
  <conditionalFormatting sqref="K2:K3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96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97</v>
      </c>
      <c r="H2" s="3" t="s">
        <v>39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21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22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96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98</v>
      </c>
      <c r="H3" s="3" t="s">
        <v>39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24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25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96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99</v>
      </c>
      <c r="H4" s="3" t="s">
        <v>36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27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28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96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100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30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96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101</v>
      </c>
      <c r="H6" s="3" t="s">
        <v>36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96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102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96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103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96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104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96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105</v>
      </c>
      <c r="H10" s="7" t="s">
        <v>36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96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106</v>
      </c>
      <c r="H11" s="7" t="s">
        <v>36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96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107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96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108</v>
      </c>
      <c r="H13" s="7" t="s">
        <v>39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96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109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110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97</v>
      </c>
      <c r="H2" s="3" t="s">
        <v>36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21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22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110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98</v>
      </c>
      <c r="H3" s="3" t="s">
        <v>36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24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25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110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99</v>
      </c>
      <c r="H4" s="3" t="s">
        <v>36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27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28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110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100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30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110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101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110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102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110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103</v>
      </c>
      <c r="H8" s="3" t="s">
        <v>36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110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104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110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105</v>
      </c>
      <c r="H10" s="7" t="s">
        <v>36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110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106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110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107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110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108</v>
      </c>
      <c r="H13" s="7" t="s">
        <v>36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110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109</v>
      </c>
      <c r="H14" s="7" t="s">
        <v>36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G29" sqref="G29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111</v>
      </c>
      <c r="B1" s="3" t="s">
        <v>112</v>
      </c>
      <c r="C1" s="6" t="s">
        <v>113</v>
      </c>
      <c r="E1" s="3" t="s">
        <v>114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39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36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32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20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64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115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EFAFD9-E935-4720-BC39-97F58B3443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120 - PI78</vt:lpstr>
      <vt:lpstr>722 - PB720</vt:lpstr>
      <vt:lpstr>722 - PB1186</vt:lpstr>
      <vt:lpstr>Hoja1</vt:lpstr>
      <vt:lpstr>'102'!Área_de_impresión</vt:lpstr>
      <vt:lpstr>'120 - PI78'!Área_de_impresión</vt:lpstr>
      <vt:lpstr>'722 - PB1186'!Área_de_impresión</vt:lpstr>
      <vt:lpstr>'722 - PB720'!Área_de_impresión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